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2.250\施設g\13_移住・定住業務\17_定住促進条例（助成金受付簿他）\05_リフォーム支援金\06_検討資料\01_R8年度リフォーム支援事業の運営方針について\251203_R8年度見直しに向けた検討資料\02_申請書への追加添付資料\"/>
    </mc:Choice>
  </mc:AlternateContent>
  <bookViews>
    <workbookView xWindow="0" yWindow="0" windowWidth="21090" windowHeight="10125"/>
  </bookViews>
  <sheets>
    <sheet name="【入力用】判定シート" sheetId="1" r:id="rId1"/>
    <sheet name="【記入例】判定シート" sheetId="3" r:id="rId2"/>
    <sheet name="データシート" sheetId="2" state="hidden" r:id="rId3"/>
  </sheets>
  <definedNames>
    <definedName name="_xlnm.Print_Area" localSheetId="1">【記入例】判定シート!$A$1:$F$28</definedName>
    <definedName name="_xlnm.Print_Area" localSheetId="0">【入力用】判定シート!$A$1:$F$29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3" l="1"/>
  <c r="H28" i="3" s="1"/>
  <c r="E27" i="3"/>
  <c r="H27" i="3" s="1"/>
  <c r="E26" i="3"/>
  <c r="H26" i="3" s="1"/>
  <c r="E25" i="3"/>
  <c r="H25" i="3" s="1"/>
  <c r="E24" i="3"/>
  <c r="H24" i="3" s="1"/>
  <c r="H23" i="3"/>
  <c r="E23" i="3"/>
  <c r="E22" i="3"/>
  <c r="H22" i="3" s="1"/>
  <c r="E21" i="3"/>
  <c r="H21" i="3" s="1"/>
  <c r="E20" i="3"/>
  <c r="H20" i="3" s="1"/>
  <c r="E19" i="3"/>
  <c r="H19" i="3" s="1"/>
  <c r="E18" i="3"/>
  <c r="H18" i="3" s="1"/>
  <c r="E17" i="3"/>
  <c r="H17" i="3" s="1"/>
  <c r="E16" i="3"/>
  <c r="H16" i="3" s="1"/>
  <c r="E15" i="3"/>
  <c r="H15" i="3" s="1"/>
  <c r="E14" i="3"/>
  <c r="H14" i="3" s="1"/>
  <c r="E13" i="3"/>
  <c r="H13" i="3" s="1"/>
  <c r="E12" i="3"/>
  <c r="H12" i="3" s="1"/>
  <c r="H11" i="3"/>
  <c r="E11" i="3"/>
  <c r="E10" i="3"/>
  <c r="H10" i="3" s="1"/>
  <c r="E9" i="3"/>
  <c r="H9" i="3" s="1"/>
  <c r="E8" i="3"/>
  <c r="H8" i="3" s="1"/>
  <c r="E7" i="3"/>
  <c r="H7" i="3" s="1"/>
  <c r="E6" i="3"/>
  <c r="H6" i="3" s="1"/>
  <c r="H5" i="3"/>
  <c r="E5" i="3"/>
  <c r="E4" i="3"/>
  <c r="H4" i="3" s="1"/>
  <c r="H5" i="1"/>
  <c r="H6" i="1"/>
  <c r="H7" i="1"/>
  <c r="H8" i="1"/>
  <c r="H9" i="1"/>
  <c r="H10" i="1"/>
  <c r="H11" i="1"/>
  <c r="H12" i="1"/>
  <c r="H13" i="1"/>
  <c r="H14" i="1"/>
  <c r="H15" i="1"/>
  <c r="H16" i="1"/>
  <c r="H17" i="1"/>
  <c r="H18" i="1"/>
  <c r="H19" i="1"/>
  <c r="H20" i="1"/>
  <c r="H21" i="1"/>
  <c r="H22" i="1"/>
  <c r="H23" i="1"/>
  <c r="H24" i="1"/>
  <c r="H25" i="1"/>
  <c r="H26" i="1"/>
  <c r="H27" i="1"/>
  <c r="H28" i="1"/>
  <c r="E4" i="1"/>
  <c r="H4" i="1" s="1"/>
  <c r="H29" i="1" s="1"/>
  <c r="E27" i="1"/>
  <c r="E23" i="1"/>
  <c r="E22" i="1"/>
  <c r="E25" i="1"/>
  <c r="E28" i="1"/>
  <c r="E24" i="1"/>
  <c r="E20" i="1"/>
  <c r="E17" i="1"/>
  <c r="E18" i="1"/>
  <c r="E21" i="1"/>
  <c r="E19" i="1"/>
  <c r="E16" i="1"/>
  <c r="E11" i="1"/>
  <c r="E12" i="1"/>
  <c r="E13" i="1"/>
  <c r="E14" i="1"/>
  <c r="E15" i="1"/>
  <c r="E10" i="1"/>
  <c r="E9" i="1"/>
  <c r="E8" i="1"/>
  <c r="E6" i="1"/>
  <c r="E7" i="1"/>
  <c r="E5" i="1"/>
  <c r="E26" i="1"/>
  <c r="H29" i="3" l="1"/>
  <c r="E1" i="3" s="1"/>
  <c r="E1" i="1"/>
</calcChain>
</file>

<file path=xl/sharedStrings.xml><?xml version="1.0" encoding="utf-8"?>
<sst xmlns="http://schemas.openxmlformats.org/spreadsheetml/2006/main" count="114" uniqueCount="55">
  <si>
    <t>基準値</t>
    <rPh sb="0" eb="2">
      <t>キジュン</t>
    </rPh>
    <rPh sb="2" eb="3">
      <t>チ</t>
    </rPh>
    <phoneticPr fontId="1"/>
  </si>
  <si>
    <t>建物全体の断熱改修</t>
    <rPh sb="0" eb="2">
      <t>タテモノ</t>
    </rPh>
    <rPh sb="2" eb="4">
      <t>ゼンタイ</t>
    </rPh>
    <rPh sb="5" eb="7">
      <t>ダンネツ</t>
    </rPh>
    <rPh sb="7" eb="9">
      <t>カイシュウ</t>
    </rPh>
    <phoneticPr fontId="1"/>
  </si>
  <si>
    <t>開口部の省エネ改修</t>
    <rPh sb="0" eb="3">
      <t>カイコウブ</t>
    </rPh>
    <rPh sb="4" eb="5">
      <t>ショウ</t>
    </rPh>
    <rPh sb="7" eb="9">
      <t>カイシュウ</t>
    </rPh>
    <phoneticPr fontId="1"/>
  </si>
  <si>
    <t>躯体の省エネ改修</t>
    <rPh sb="0" eb="2">
      <t>クタイ</t>
    </rPh>
    <rPh sb="3" eb="4">
      <t>ショウ</t>
    </rPh>
    <rPh sb="6" eb="8">
      <t>カイシュウ</t>
    </rPh>
    <phoneticPr fontId="1"/>
  </si>
  <si>
    <t>外壁全体の断熱性能を高める工事</t>
    <rPh sb="0" eb="2">
      <t>ガイヘキ</t>
    </rPh>
    <rPh sb="2" eb="4">
      <t>ゼンタイ</t>
    </rPh>
    <rPh sb="5" eb="9">
      <t>ダンネツセイノウ</t>
    </rPh>
    <rPh sb="10" eb="11">
      <t>タカ</t>
    </rPh>
    <rPh sb="13" eb="15">
      <t>コウジ</t>
    </rPh>
    <phoneticPr fontId="1"/>
  </si>
  <si>
    <t>屋根又は天井全体の断熱性能を高める工事</t>
    <rPh sb="0" eb="2">
      <t>ヤネ</t>
    </rPh>
    <rPh sb="2" eb="3">
      <t>マタ</t>
    </rPh>
    <rPh sb="4" eb="6">
      <t>テンジョウ</t>
    </rPh>
    <rPh sb="6" eb="8">
      <t>ゼンタイ</t>
    </rPh>
    <rPh sb="9" eb="11">
      <t>ダンネツ</t>
    </rPh>
    <rPh sb="11" eb="13">
      <t>セイノウ</t>
    </rPh>
    <rPh sb="14" eb="15">
      <t>タカ</t>
    </rPh>
    <rPh sb="17" eb="19">
      <t>コウジ</t>
    </rPh>
    <phoneticPr fontId="1"/>
  </si>
  <si>
    <t>窓及びドアの断熱性能を高める工事</t>
    <rPh sb="0" eb="1">
      <t>マド</t>
    </rPh>
    <rPh sb="1" eb="2">
      <t>オヨ</t>
    </rPh>
    <rPh sb="6" eb="8">
      <t>ダンネツ</t>
    </rPh>
    <rPh sb="8" eb="10">
      <t>セイノウ</t>
    </rPh>
    <rPh sb="11" eb="12">
      <t>タカ</t>
    </rPh>
    <rPh sb="14" eb="16">
      <t>コウジ</t>
    </rPh>
    <phoneticPr fontId="1"/>
  </si>
  <si>
    <t>床全体の断熱性能を高める工事</t>
    <rPh sb="0" eb="1">
      <t>ユカ</t>
    </rPh>
    <rPh sb="1" eb="3">
      <t>ゼンタイ</t>
    </rPh>
    <rPh sb="4" eb="6">
      <t>ダンネツ</t>
    </rPh>
    <rPh sb="6" eb="8">
      <t>セイノウ</t>
    </rPh>
    <rPh sb="9" eb="10">
      <t>タカ</t>
    </rPh>
    <rPh sb="12" eb="14">
      <t>コウジ</t>
    </rPh>
    <phoneticPr fontId="1"/>
  </si>
  <si>
    <t>高断熱浴槽改修</t>
    <rPh sb="0" eb="3">
      <t>コウダンネツ</t>
    </rPh>
    <rPh sb="3" eb="5">
      <t>ヨクソウ</t>
    </rPh>
    <rPh sb="5" eb="7">
      <t>カイシュウ</t>
    </rPh>
    <phoneticPr fontId="1"/>
  </si>
  <si>
    <t>電気ヒートポンプ改修</t>
    <rPh sb="0" eb="2">
      <t>デンキ</t>
    </rPh>
    <rPh sb="8" eb="10">
      <t>カイシュウ</t>
    </rPh>
    <phoneticPr fontId="1"/>
  </si>
  <si>
    <t>JIS C9220：2018に基づく年間給湯保温効率、又は年間給湯効率が2.7以上であること。</t>
    <rPh sb="15" eb="16">
      <t>モト</t>
    </rPh>
    <rPh sb="18" eb="20">
      <t>ネンカン</t>
    </rPh>
    <rPh sb="20" eb="22">
      <t>キュウトウ</t>
    </rPh>
    <rPh sb="22" eb="24">
      <t>ホオン</t>
    </rPh>
    <rPh sb="24" eb="26">
      <t>コウリツ</t>
    </rPh>
    <rPh sb="27" eb="28">
      <t>マタ</t>
    </rPh>
    <rPh sb="29" eb="31">
      <t>ネンカン</t>
    </rPh>
    <rPh sb="31" eb="33">
      <t>キュウトウ</t>
    </rPh>
    <rPh sb="33" eb="35">
      <t>コウリツ</t>
    </rPh>
    <rPh sb="39" eb="41">
      <t>イジョウ</t>
    </rPh>
    <phoneticPr fontId="1"/>
  </si>
  <si>
    <t>潜熱回収型石油給湯機</t>
    <rPh sb="0" eb="2">
      <t>センネツ</t>
    </rPh>
    <rPh sb="2" eb="5">
      <t>カイシュウガタ</t>
    </rPh>
    <rPh sb="5" eb="7">
      <t>セキユ</t>
    </rPh>
    <rPh sb="7" eb="9">
      <t>キュウトウ</t>
    </rPh>
    <rPh sb="9" eb="10">
      <t>キ</t>
    </rPh>
    <phoneticPr fontId="1"/>
  </si>
  <si>
    <t>油だき温水ボイラーにあっては、連続給湯効率が94％以上であること。</t>
    <rPh sb="0" eb="1">
      <t>アブラ</t>
    </rPh>
    <rPh sb="3" eb="5">
      <t>オンスイ</t>
    </rPh>
    <rPh sb="15" eb="17">
      <t>レンゾク</t>
    </rPh>
    <rPh sb="17" eb="19">
      <t>キュウトウ</t>
    </rPh>
    <rPh sb="19" eb="21">
      <t>コウリツ</t>
    </rPh>
    <rPh sb="25" eb="27">
      <t>イジョウ</t>
    </rPh>
    <phoneticPr fontId="1"/>
  </si>
  <si>
    <t>石油給湯機（直圧式）にあっては、モード熱効率が81.3％以上であること。</t>
    <rPh sb="0" eb="2">
      <t>セキユ</t>
    </rPh>
    <rPh sb="2" eb="4">
      <t>キュウトウ</t>
    </rPh>
    <rPh sb="4" eb="5">
      <t>キ</t>
    </rPh>
    <rPh sb="6" eb="7">
      <t>チョク</t>
    </rPh>
    <rPh sb="7" eb="8">
      <t>アツ</t>
    </rPh>
    <rPh sb="8" eb="9">
      <t>シキ</t>
    </rPh>
    <rPh sb="19" eb="20">
      <t>ネツ</t>
    </rPh>
    <rPh sb="20" eb="22">
      <t>コウリツ</t>
    </rPh>
    <rPh sb="28" eb="30">
      <t>イジョウ</t>
    </rPh>
    <phoneticPr fontId="1"/>
  </si>
  <si>
    <t>石油給湯機（貯湯式）にあっては、モード熱効率が74.6％以上であること。</t>
    <rPh sb="0" eb="2">
      <t>セキユ</t>
    </rPh>
    <rPh sb="2" eb="4">
      <t>キュウトウ</t>
    </rPh>
    <rPh sb="4" eb="5">
      <t>キ</t>
    </rPh>
    <rPh sb="6" eb="8">
      <t>チョトウ</t>
    </rPh>
    <rPh sb="8" eb="9">
      <t>シキ</t>
    </rPh>
    <rPh sb="19" eb="20">
      <t>ネツ</t>
    </rPh>
    <rPh sb="20" eb="22">
      <t>コウリツ</t>
    </rPh>
    <rPh sb="28" eb="30">
      <t>イジョウ</t>
    </rPh>
    <phoneticPr fontId="1"/>
  </si>
  <si>
    <t>潜熱回収型ガス給湯機</t>
    <phoneticPr fontId="1"/>
  </si>
  <si>
    <t>給湯暖房器にあっては、給湯部熱効率が94% 以上であること。</t>
    <phoneticPr fontId="1"/>
  </si>
  <si>
    <t>給湯単能器、ふろ給湯器にあっては、モード熱効率が 83.7% 以上であること。</t>
    <phoneticPr fontId="1"/>
  </si>
  <si>
    <t>ヒートポンプ・ガス瞬間式併用型給湯機</t>
    <phoneticPr fontId="1"/>
  </si>
  <si>
    <t>熱源設備は電気式ヒートポンプとガス補助熱源機を併用するシステムで貯湯タンクを持ち、年間給湯効率（JGKAS A705）が 102 ％以上であること。</t>
    <phoneticPr fontId="1"/>
  </si>
  <si>
    <t>節湯水栓</t>
    <phoneticPr fontId="1"/>
  </si>
  <si>
    <t>JIS B2061:2017に規定する「節湯形」の水栓と同等以上の機能を有すること。</t>
    <phoneticPr fontId="1"/>
  </si>
  <si>
    <t>工事を伴うものであること。</t>
    <phoneticPr fontId="1"/>
  </si>
  <si>
    <t>LED照明</t>
    <phoneticPr fontId="1"/>
  </si>
  <si>
    <t>節水型トイレ</t>
    <phoneticPr fontId="1"/>
  </si>
  <si>
    <t>JIS A5207に規程する「Ⅱ形大便器」と同等以上の性能を有する便器（使用水量6.5ℓ以下）</t>
    <phoneticPr fontId="1"/>
  </si>
  <si>
    <t>太陽光発電</t>
    <phoneticPr fontId="1"/>
  </si>
  <si>
    <t>定置用蓄電池</t>
    <phoneticPr fontId="1"/>
  </si>
  <si>
    <t>(1)対象設備の要件 
次の全ての要件に適合すること。
ア　常時、太陽光発電と接続し、太陽光発電が発電する電力を充放電できるリチウムイオン蓄電池を使用したものであること。
イ　蓄電容量が17.76ｋＷｈ未満であるもの。
ウ　電力会社の電力系統に連系できること。
エ　未使用品であること。
(2) 補助対象費用
蓄電池部、電力変換装置（蓄電池及び太陽光発電に併用できるものも含める）、配線、配線器具、その他付帯機器等の購入及び据付工事に関する費用。
ただし、既設機器の撤去に係る費用（撤去した機器等の処理費を含む）は対象外とする。</t>
    <phoneticPr fontId="1"/>
  </si>
  <si>
    <t>(1)対象設備の要件
　次の全ての要件に適合すること。
ア　蓄電池と接続し、発電した電気が設置される住宅において消費されること。
イ　太陽電池モジュールの合計出力が10kW未満の設備であること。
ウ　余剰型配線であること。
エ　電力会社の電力系統に連系できること。
オ　未使用品であること。
(2) 補助対象費用
太陽電池モジュール、架台、接続箱、発電量表示装置、売電電力量計、配線及び配線器具の購入並びに据付工事に関する費用。
ただし、既設機器の撤去に係る費用（撤去した機器等の処理費を含む）は対象外とする。</t>
    <phoneticPr fontId="1"/>
  </si>
  <si>
    <t>【判定シート】省エネ性能向上型改修工事</t>
    <rPh sb="1" eb="3">
      <t>ハンテイ</t>
    </rPh>
    <rPh sb="7" eb="8">
      <t>ショウ</t>
    </rPh>
    <rPh sb="10" eb="14">
      <t>セイノウコウジョウ</t>
    </rPh>
    <rPh sb="14" eb="15">
      <t>ガタ</t>
    </rPh>
    <rPh sb="15" eb="17">
      <t>カイシュウ</t>
    </rPh>
    <rPh sb="17" eb="19">
      <t>コウジ</t>
    </rPh>
    <phoneticPr fontId="1"/>
  </si>
  <si>
    <t>補足説明</t>
    <rPh sb="0" eb="2">
      <t>ホソク</t>
    </rPh>
    <rPh sb="2" eb="4">
      <t>セツメイ</t>
    </rPh>
    <phoneticPr fontId="1"/>
  </si>
  <si>
    <t>建物全体の外皮平均熱貫流率（UA値）を0.46W/（㎡・K）以下とする工事</t>
    <rPh sb="0" eb="2">
      <t>タテモノ</t>
    </rPh>
    <rPh sb="2" eb="4">
      <t>ゼンタイ</t>
    </rPh>
    <rPh sb="5" eb="7">
      <t>ガイヒ</t>
    </rPh>
    <rPh sb="7" eb="9">
      <t>ヘイキン</t>
    </rPh>
    <rPh sb="9" eb="10">
      <t>ネツ</t>
    </rPh>
    <rPh sb="10" eb="12">
      <t>カンリュウ</t>
    </rPh>
    <rPh sb="12" eb="13">
      <t>リツ</t>
    </rPh>
    <rPh sb="16" eb="17">
      <t>チ</t>
    </rPh>
    <rPh sb="30" eb="32">
      <t>イカ</t>
    </rPh>
    <rPh sb="35" eb="37">
      <t>コウジ</t>
    </rPh>
    <phoneticPr fontId="1"/>
  </si>
  <si>
    <t>JIS A5532：2011に規定する「高断熱浴槽」と同等以上の性能を有すること。
（4時間で温度低下2.5℃以内）</t>
    <rPh sb="15" eb="17">
      <t>キテイ</t>
    </rPh>
    <rPh sb="20" eb="23">
      <t>コウダンネツ</t>
    </rPh>
    <rPh sb="23" eb="25">
      <t>ヨクソウ</t>
    </rPh>
    <rPh sb="27" eb="29">
      <t>ドウトウ</t>
    </rPh>
    <rPh sb="29" eb="31">
      <t>イジョウ</t>
    </rPh>
    <rPh sb="32" eb="34">
      <t>セイノウ</t>
    </rPh>
    <rPh sb="35" eb="36">
      <t>ユウ</t>
    </rPh>
    <rPh sb="44" eb="46">
      <t>ジカン</t>
    </rPh>
    <rPh sb="47" eb="49">
      <t>オンド</t>
    </rPh>
    <rPh sb="49" eb="51">
      <t>テイカ</t>
    </rPh>
    <rPh sb="55" eb="57">
      <t>イナイ</t>
    </rPh>
    <phoneticPr fontId="1"/>
  </si>
  <si>
    <t>項目</t>
    <rPh sb="0" eb="2">
      <t>コウモク</t>
    </rPh>
    <phoneticPr fontId="1"/>
  </si>
  <si>
    <t>採用機器等数値</t>
    <rPh sb="0" eb="2">
      <t>サイヨウ</t>
    </rPh>
    <rPh sb="2" eb="4">
      <t>キキ</t>
    </rPh>
    <rPh sb="4" eb="5">
      <t>トウ</t>
    </rPh>
    <rPh sb="5" eb="7">
      <t>スウチ</t>
    </rPh>
    <phoneticPr fontId="1"/>
  </si>
  <si>
    <t>判定
（自動判定）</t>
    <rPh sb="0" eb="2">
      <t>ハンテイ</t>
    </rPh>
    <rPh sb="4" eb="6">
      <t>ジドウ</t>
    </rPh>
    <rPh sb="6" eb="8">
      <t>ハンテイ</t>
    </rPh>
    <phoneticPr fontId="1"/>
  </si>
  <si>
    <t>節湯水栓マークの有無</t>
    <rPh sb="0" eb="1">
      <t>セツ</t>
    </rPh>
    <rPh sb="1" eb="2">
      <t>ユ</t>
    </rPh>
    <rPh sb="2" eb="4">
      <t>スイセン</t>
    </rPh>
    <rPh sb="8" eb="10">
      <t>ウム</t>
    </rPh>
    <phoneticPr fontId="1"/>
  </si>
  <si>
    <t>断熱性能が向上の有無</t>
    <rPh sb="0" eb="2">
      <t>ダンネツ</t>
    </rPh>
    <rPh sb="2" eb="4">
      <t>セイノウ</t>
    </rPh>
    <rPh sb="5" eb="7">
      <t>コウジョウ</t>
    </rPh>
    <rPh sb="8" eb="10">
      <t>ウム</t>
    </rPh>
    <phoneticPr fontId="1"/>
  </si>
  <si>
    <t>有</t>
    <rPh sb="0" eb="1">
      <t>ア</t>
    </rPh>
    <phoneticPr fontId="1"/>
  </si>
  <si>
    <t>無</t>
    <rPh sb="0" eb="1">
      <t>ナシ</t>
    </rPh>
    <phoneticPr fontId="1"/>
  </si>
  <si>
    <t>〇</t>
    <phoneticPr fontId="1"/>
  </si>
  <si>
    <t>×</t>
    <phoneticPr fontId="1"/>
  </si>
  <si>
    <t>有無</t>
    <rPh sb="0" eb="2">
      <t>ウム</t>
    </rPh>
    <phoneticPr fontId="1"/>
  </si>
  <si>
    <t>〇×</t>
    <phoneticPr fontId="1"/>
  </si>
  <si>
    <t>工事の有無</t>
    <rPh sb="0" eb="2">
      <t>コウジ</t>
    </rPh>
    <rPh sb="3" eb="5">
      <t>ウム</t>
    </rPh>
    <phoneticPr fontId="1"/>
  </si>
  <si>
    <t>余剰型配線の有無</t>
    <rPh sb="0" eb="2">
      <t>ヨジョウ</t>
    </rPh>
    <rPh sb="2" eb="3">
      <t>ガタ</t>
    </rPh>
    <rPh sb="3" eb="5">
      <t>ハイセン</t>
    </rPh>
    <rPh sb="6" eb="8">
      <t>ウム</t>
    </rPh>
    <phoneticPr fontId="1"/>
  </si>
  <si>
    <t>未使用品</t>
    <rPh sb="0" eb="4">
      <t>ミシヨウヒン</t>
    </rPh>
    <phoneticPr fontId="1"/>
  </si>
  <si>
    <t>電力系統への連携の有無</t>
    <rPh sb="0" eb="2">
      <t>デンリョク</t>
    </rPh>
    <rPh sb="2" eb="4">
      <t>ケイトウ</t>
    </rPh>
    <rPh sb="6" eb="8">
      <t>レンケイ</t>
    </rPh>
    <rPh sb="9" eb="11">
      <t>ウム</t>
    </rPh>
    <phoneticPr fontId="1"/>
  </si>
  <si>
    <t>常時、太陽光発電と接続、かつ、発電電力を充放電できるリチウムイオン蓄電池を使用しているか。</t>
    <rPh sb="0" eb="2">
      <t>ジョウジ</t>
    </rPh>
    <rPh sb="3" eb="6">
      <t>タイヨウコウ</t>
    </rPh>
    <rPh sb="6" eb="8">
      <t>ハツデン</t>
    </rPh>
    <rPh sb="9" eb="11">
      <t>セツゾク</t>
    </rPh>
    <rPh sb="15" eb="17">
      <t>ハツデン</t>
    </rPh>
    <rPh sb="17" eb="19">
      <t>デンリョク</t>
    </rPh>
    <rPh sb="20" eb="23">
      <t>ジュウホウデン</t>
    </rPh>
    <rPh sb="33" eb="36">
      <t>チクデンチ</t>
    </rPh>
    <rPh sb="37" eb="39">
      <t>シヨウ</t>
    </rPh>
    <phoneticPr fontId="1"/>
  </si>
  <si>
    <t>蓄電池に接続、かつ、発電した電気が設置される住宅で消費されるか。</t>
    <rPh sb="0" eb="3">
      <t>チクデンチ</t>
    </rPh>
    <rPh sb="4" eb="6">
      <t>セツゾク</t>
    </rPh>
    <rPh sb="10" eb="12">
      <t>ハツデン</t>
    </rPh>
    <rPh sb="14" eb="16">
      <t>デンキ</t>
    </rPh>
    <rPh sb="17" eb="19">
      <t>セッチ</t>
    </rPh>
    <rPh sb="22" eb="24">
      <t>ジュウタク</t>
    </rPh>
    <rPh sb="25" eb="27">
      <t>ショウヒ</t>
    </rPh>
    <phoneticPr fontId="1"/>
  </si>
  <si>
    <r>
      <t>（凡例）</t>
    </r>
    <r>
      <rPr>
        <b/>
        <sz val="11"/>
        <color theme="9" tint="0.59999389629810485"/>
        <rFont val="ＭＳ ゴシック"/>
        <family val="3"/>
        <charset val="128"/>
      </rPr>
      <t>■</t>
    </r>
    <r>
      <rPr>
        <sz val="11"/>
        <color theme="1"/>
        <rFont val="ＭＳ ゴシック"/>
        <family val="3"/>
        <charset val="128"/>
      </rPr>
      <t>：数値入力、</t>
    </r>
    <r>
      <rPr>
        <b/>
        <sz val="11"/>
        <color theme="8" tint="0.59999389629810485"/>
        <rFont val="ＭＳ ゴシック"/>
        <family val="3"/>
        <charset val="128"/>
      </rPr>
      <t>■</t>
    </r>
    <r>
      <rPr>
        <sz val="11"/>
        <color theme="1"/>
        <rFont val="ＭＳ ゴシック"/>
        <family val="3"/>
        <charset val="128"/>
      </rPr>
      <t>：ドロップダウン選択、</t>
    </r>
    <r>
      <rPr>
        <b/>
        <sz val="11"/>
        <color theme="0" tint="-0.34998626667073579"/>
        <rFont val="ＭＳ ゴシック"/>
        <family val="3"/>
        <charset val="128"/>
      </rPr>
      <t>■</t>
    </r>
    <r>
      <rPr>
        <sz val="11"/>
        <color theme="1"/>
        <rFont val="ＭＳ ゴシック"/>
        <family val="3"/>
        <charset val="128"/>
      </rPr>
      <t>：自動判定</t>
    </r>
    <rPh sb="1" eb="3">
      <t>ハンレイ</t>
    </rPh>
    <rPh sb="6" eb="8">
      <t>スウチ</t>
    </rPh>
    <rPh sb="8" eb="10">
      <t>ニュウリョク</t>
    </rPh>
    <rPh sb="20" eb="22">
      <t>センタク</t>
    </rPh>
    <rPh sb="25" eb="27">
      <t>ジドウ</t>
    </rPh>
    <rPh sb="27" eb="29">
      <t>ハンテイ</t>
    </rPh>
    <phoneticPr fontId="1"/>
  </si>
  <si>
    <t>総合判定</t>
    <rPh sb="0" eb="2">
      <t>ソウゴウ</t>
    </rPh>
    <rPh sb="2" eb="4">
      <t>ハンテイ</t>
    </rPh>
    <phoneticPr fontId="1"/>
  </si>
  <si>
    <t>※入力内容の根拠としたカタログや仕様書等の写しを必ず添付してください。</t>
    <rPh sb="1" eb="3">
      <t>ニュウリョク</t>
    </rPh>
    <rPh sb="3" eb="5">
      <t>ナイヨウ</t>
    </rPh>
    <rPh sb="6" eb="8">
      <t>コンキョ</t>
    </rPh>
    <rPh sb="16" eb="19">
      <t>シヨウショ</t>
    </rPh>
    <rPh sb="19" eb="20">
      <t>トウ</t>
    </rPh>
    <rPh sb="21" eb="22">
      <t>ウツ</t>
    </rPh>
    <rPh sb="24" eb="25">
      <t>カナラ</t>
    </rPh>
    <rPh sb="26" eb="28">
      <t>テンプ</t>
    </rPh>
    <phoneticPr fontId="1"/>
  </si>
  <si>
    <t>JIS A5207に規程する「Ⅱ形大便器」と同等以上の性能を有する便器
（使用水量6.5ℓ以下）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</si>
</sst>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quot;W/（㎡・K）&quot;"/>
    <numFmt numFmtId="177" formatCode="0.0&quot;℃&quot;"/>
    <numFmt numFmtId="178" formatCode="0.0&quot;ℓ以下&quot;"/>
    <numFmt numFmtId="179" formatCode="0%&quot;以上&quot;"/>
    <numFmt numFmtId="180" formatCode="0.0%&quot;以上&quot;"/>
    <numFmt numFmtId="181" formatCode="0.0&quot;以上&quot;"/>
    <numFmt numFmtId="182" formatCode="0.0&quot;℃以内&quot;"/>
    <numFmt numFmtId="183" formatCode="0.00&quot;W/（㎡・K）以下&quot;"/>
    <numFmt numFmtId="184" formatCode="0.00&quot;ℓ&quot;"/>
    <numFmt numFmtId="185" formatCode="0&quot;kW未満&quot;"/>
    <numFmt numFmtId="186" formatCode="0.00&quot;kWh未満&quot;"/>
    <numFmt numFmtId="187" formatCode="0.00&quot;kW&quot;"/>
    <numFmt numFmtId="188" formatCode="0.00&quot;kWh&quot;"/>
  </numFmts>
  <fonts count="11"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游ゴシック"/>
      <family val="2"/>
      <charset val="128"/>
      <scheme val="minor"/>
    </font>
    <font>
      <sz val="18"/>
      <color theme="1"/>
      <name val="HGP創英角ｺﾞｼｯｸUB"/>
      <family val="3"/>
      <charset val="128"/>
    </font>
    <font>
      <b/>
      <sz val="11"/>
      <color theme="9" tint="0.59999389629810485"/>
      <name val="ＭＳ ゴシック"/>
      <family val="3"/>
      <charset val="128"/>
    </font>
    <font>
      <b/>
      <sz val="11"/>
      <color theme="8" tint="0.59999389629810485"/>
      <name val="ＭＳ ゴシック"/>
      <family val="3"/>
      <charset val="128"/>
    </font>
    <font>
      <b/>
      <sz val="11"/>
      <color theme="0" tint="-0.34998626667073579"/>
      <name val="ＭＳ ゴシック"/>
      <family val="3"/>
      <charset val="128"/>
    </font>
    <font>
      <sz val="14"/>
      <color rgb="FFFF0000"/>
      <name val="HGP創英角ｺﾞｼｯｸUB"/>
      <family val="3"/>
      <charset val="128"/>
    </font>
    <font>
      <sz val="14"/>
      <color theme="1"/>
      <name val="ＭＳ ゴシック"/>
      <family val="3"/>
      <charset val="128"/>
    </font>
    <font>
      <sz val="18"/>
      <color rgb="FFFF0000"/>
      <name val="HGP創英角ｺﾞｼｯｸUB"/>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53">
    <xf numFmtId="0" fontId="0" fillId="0" borderId="0" xfId="0">
      <alignment vertical="center"/>
    </xf>
    <xf numFmtId="0" fontId="2" fillId="2" borderId="1" xfId="0" applyFont="1" applyFill="1" applyBorder="1">
      <alignment vertical="center"/>
    </xf>
    <xf numFmtId="0" fontId="2" fillId="2" borderId="5" xfId="0" applyFont="1" applyFill="1" applyBorder="1" applyAlignment="1">
      <alignment horizontal="center" vertical="center"/>
    </xf>
    <xf numFmtId="0" fontId="0" fillId="0" borderId="0" xfId="0" applyFill="1">
      <alignment vertical="center"/>
    </xf>
    <xf numFmtId="0" fontId="2" fillId="0" borderId="0" xfId="0" applyFont="1" applyFill="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4" fillId="0" borderId="0" xfId="0" applyFont="1" applyFill="1" applyAlignment="1">
      <alignment vertical="center"/>
    </xf>
    <xf numFmtId="0" fontId="0" fillId="0" borderId="3" xfId="0" applyBorder="1">
      <alignment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4" fillId="0" borderId="10" xfId="0" applyFont="1" applyFill="1" applyBorder="1" applyAlignment="1">
      <alignment horizontal="center" vertical="center"/>
    </xf>
    <xf numFmtId="0" fontId="2" fillId="2" borderId="12" xfId="0" applyFont="1" applyFill="1" applyBorder="1" applyAlignment="1">
      <alignment horizontal="center" vertical="center"/>
    </xf>
    <xf numFmtId="183" fontId="2" fillId="2" borderId="13" xfId="0" applyNumberFormat="1" applyFont="1" applyFill="1" applyBorder="1">
      <alignment vertical="center"/>
    </xf>
    <xf numFmtId="0" fontId="2" fillId="2" borderId="13" xfId="0" applyFont="1" applyFill="1" applyBorder="1">
      <alignment vertical="center"/>
    </xf>
    <xf numFmtId="182" fontId="2" fillId="2" borderId="13" xfId="0" applyNumberFormat="1" applyFont="1" applyFill="1" applyBorder="1">
      <alignment vertical="center"/>
    </xf>
    <xf numFmtId="181" fontId="2" fillId="2" borderId="13" xfId="0" applyNumberFormat="1" applyFont="1" applyFill="1" applyBorder="1" applyAlignment="1">
      <alignment vertical="center" wrapText="1"/>
    </xf>
    <xf numFmtId="179" fontId="2" fillId="2" borderId="13" xfId="0" applyNumberFormat="1" applyFont="1" applyFill="1" applyBorder="1">
      <alignment vertical="center"/>
    </xf>
    <xf numFmtId="180" fontId="2" fillId="2" borderId="13" xfId="0" applyNumberFormat="1" applyFont="1" applyFill="1" applyBorder="1">
      <alignment vertical="center"/>
    </xf>
    <xf numFmtId="180" fontId="2" fillId="2" borderId="13" xfId="0" applyNumberFormat="1" applyFont="1" applyFill="1" applyBorder="1" applyAlignment="1">
      <alignment horizontal="right" vertical="center"/>
    </xf>
    <xf numFmtId="179" fontId="2" fillId="2" borderId="13" xfId="0" applyNumberFormat="1" applyFont="1" applyFill="1" applyBorder="1" applyAlignment="1">
      <alignment vertical="center" wrapText="1"/>
    </xf>
    <xf numFmtId="0" fontId="2" fillId="2" borderId="13" xfId="0" applyFont="1" applyFill="1" applyBorder="1" applyAlignment="1">
      <alignment vertical="center" wrapText="1"/>
    </xf>
    <xf numFmtId="178" fontId="2" fillId="2" borderId="13" xfId="0" applyNumberFormat="1" applyFont="1" applyFill="1" applyBorder="1" applyAlignment="1">
      <alignment vertical="center" wrapText="1"/>
    </xf>
    <xf numFmtId="185" fontId="2" fillId="2" borderId="13" xfId="0" applyNumberFormat="1" applyFont="1" applyFill="1" applyBorder="1" applyAlignment="1">
      <alignment vertical="center" wrapText="1"/>
    </xf>
    <xf numFmtId="186" fontId="2" fillId="0" borderId="13" xfId="0" applyNumberFormat="1" applyFont="1" applyFill="1" applyBorder="1">
      <alignment vertical="center"/>
    </xf>
    <xf numFmtId="0" fontId="2" fillId="2" borderId="14" xfId="0" applyFont="1" applyFill="1" applyBorder="1" applyAlignment="1">
      <alignment horizontal="center" vertical="center"/>
    </xf>
    <xf numFmtId="0" fontId="2" fillId="2" borderId="4" xfId="0" applyFont="1" applyFill="1" applyBorder="1">
      <alignment vertical="center"/>
    </xf>
    <xf numFmtId="0" fontId="2" fillId="2" borderId="4" xfId="0" applyFont="1" applyFill="1" applyBorder="1" applyAlignment="1">
      <alignment vertic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wrapText="1"/>
    </xf>
    <xf numFmtId="176" fontId="9" fillId="6" borderId="18" xfId="0" applyNumberFormat="1" applyFont="1" applyFill="1" applyBorder="1">
      <alignment vertical="center"/>
    </xf>
    <xf numFmtId="0" fontId="8" fillId="5" borderId="19" xfId="0" applyFont="1" applyFill="1" applyBorder="1" applyAlignment="1">
      <alignment horizontal="center" vertical="center"/>
    </xf>
    <xf numFmtId="0" fontId="9" fillId="3" borderId="18" xfId="0" applyFont="1" applyFill="1" applyBorder="1" applyAlignment="1">
      <alignment horizontal="center" vertical="center"/>
    </xf>
    <xf numFmtId="177" fontId="9" fillId="6" borderId="18" xfId="0" applyNumberFormat="1" applyFont="1" applyFill="1" applyBorder="1">
      <alignment vertical="center"/>
    </xf>
    <xf numFmtId="0" fontId="9" fillId="6" borderId="18" xfId="0" applyFont="1" applyFill="1" applyBorder="1">
      <alignment vertical="center"/>
    </xf>
    <xf numFmtId="9" fontId="9" fillId="6" borderId="18" xfId="1" applyFont="1" applyFill="1" applyBorder="1">
      <alignment vertical="center"/>
    </xf>
    <xf numFmtId="184" fontId="9" fillId="6" borderId="18" xfId="0" applyNumberFormat="1" applyFont="1" applyFill="1" applyBorder="1">
      <alignment vertical="center"/>
    </xf>
    <xf numFmtId="187" fontId="9" fillId="6" borderId="18" xfId="0" applyNumberFormat="1" applyFont="1" applyFill="1" applyBorder="1">
      <alignment vertical="center"/>
    </xf>
    <xf numFmtId="188" fontId="9" fillId="6" borderId="18" xfId="0" applyNumberFormat="1" applyFont="1" applyFill="1" applyBorder="1">
      <alignment vertical="center"/>
    </xf>
    <xf numFmtId="0" fontId="9" fillId="3" borderId="20" xfId="0" applyFont="1" applyFill="1" applyBorder="1" applyAlignment="1">
      <alignment horizontal="center" vertical="center"/>
    </xf>
    <xf numFmtId="0" fontId="8" fillId="5" borderId="21" xfId="0" applyFont="1" applyFill="1" applyBorder="1" applyAlignment="1">
      <alignment horizontal="center" vertical="center"/>
    </xf>
    <xf numFmtId="0" fontId="0" fillId="0" borderId="2" xfId="0" applyBorder="1">
      <alignment vertical="center"/>
    </xf>
    <xf numFmtId="0" fontId="0" fillId="0" borderId="9" xfId="0" applyFill="1" applyBorder="1">
      <alignment vertical="center"/>
    </xf>
    <xf numFmtId="0" fontId="10" fillId="4" borderId="11" xfId="0" applyFont="1" applyFill="1" applyBorder="1" applyAlignment="1">
      <alignment horizontal="center" vertical="center"/>
    </xf>
    <xf numFmtId="0" fontId="10" fillId="0" borderId="0" xfId="0" applyFont="1" applyFill="1">
      <alignment vertical="center"/>
    </xf>
    <xf numFmtId="0" fontId="2" fillId="2" borderId="8"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15"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 xfId="0" applyFont="1" applyFill="1" applyBorder="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22412</xdr:colOff>
      <xdr:row>7</xdr:row>
      <xdr:rowOff>179294</xdr:rowOff>
    </xdr:from>
    <xdr:to>
      <xdr:col>3</xdr:col>
      <xdr:colOff>1636060</xdr:colOff>
      <xdr:row>9</xdr:row>
      <xdr:rowOff>67235</xdr:rowOff>
    </xdr:to>
    <xdr:sp macro="" textlink="">
      <xdr:nvSpPr>
        <xdr:cNvPr id="2" name="正方形/長方形 1"/>
        <xdr:cNvSpPr/>
      </xdr:nvSpPr>
      <xdr:spPr>
        <a:xfrm>
          <a:off x="4706471" y="2263588"/>
          <a:ext cx="1613648" cy="47064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156882</xdr:colOff>
      <xdr:row>4</xdr:row>
      <xdr:rowOff>100852</xdr:rowOff>
    </xdr:from>
    <xdr:to>
      <xdr:col>4</xdr:col>
      <xdr:colOff>784412</xdr:colOff>
      <xdr:row>6</xdr:row>
      <xdr:rowOff>190499</xdr:rowOff>
    </xdr:to>
    <xdr:sp macro="" textlink="">
      <xdr:nvSpPr>
        <xdr:cNvPr id="3" name="四角形吹き出し 2"/>
        <xdr:cNvSpPr/>
      </xdr:nvSpPr>
      <xdr:spPr>
        <a:xfrm>
          <a:off x="4840941" y="1479176"/>
          <a:ext cx="2274795" cy="560294"/>
        </a:xfrm>
        <a:prstGeom prst="wedgeRectCallout">
          <a:avLst>
            <a:gd name="adj1" fmla="val -34494"/>
            <a:gd name="adj2" fmla="val 9050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・数値のみ入力します。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・単位は自動入力されます。</a:t>
          </a:r>
        </a:p>
      </xdr:txBody>
    </xdr:sp>
    <xdr:clientData/>
  </xdr:twoCellAnchor>
  <xdr:twoCellAnchor>
    <xdr:from>
      <xdr:col>3</xdr:col>
      <xdr:colOff>235322</xdr:colOff>
      <xdr:row>15</xdr:row>
      <xdr:rowOff>324971</xdr:rowOff>
    </xdr:from>
    <xdr:to>
      <xdr:col>3</xdr:col>
      <xdr:colOff>1445559</xdr:colOff>
      <xdr:row>17</xdr:row>
      <xdr:rowOff>123265</xdr:rowOff>
    </xdr:to>
    <xdr:sp macro="" textlink="">
      <xdr:nvSpPr>
        <xdr:cNvPr id="4" name="正方形/長方形 3"/>
        <xdr:cNvSpPr/>
      </xdr:nvSpPr>
      <xdr:spPr>
        <a:xfrm>
          <a:off x="4919381" y="4515971"/>
          <a:ext cx="1210237" cy="47064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44823</xdr:colOff>
      <xdr:row>18</xdr:row>
      <xdr:rowOff>268941</xdr:rowOff>
    </xdr:from>
    <xdr:to>
      <xdr:col>4</xdr:col>
      <xdr:colOff>851647</xdr:colOff>
      <xdr:row>19</xdr:row>
      <xdr:rowOff>481852</xdr:rowOff>
    </xdr:to>
    <xdr:sp macro="" textlink="">
      <xdr:nvSpPr>
        <xdr:cNvPr id="5" name="四角形吹き出し 4"/>
        <xdr:cNvSpPr/>
      </xdr:nvSpPr>
      <xdr:spPr>
        <a:xfrm>
          <a:off x="4728882" y="5367617"/>
          <a:ext cx="2454089" cy="560294"/>
        </a:xfrm>
        <a:prstGeom prst="wedgeRectCallout">
          <a:avLst>
            <a:gd name="adj1" fmla="val -34987"/>
            <a:gd name="adj2" fmla="val -11150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・ドロップダウンから選択します。</a:t>
          </a:r>
          <a:endParaRPr kumimoji="1"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100853</xdr:colOff>
      <xdr:row>7</xdr:row>
      <xdr:rowOff>179294</xdr:rowOff>
    </xdr:from>
    <xdr:to>
      <xdr:col>4</xdr:col>
      <xdr:colOff>806823</xdr:colOff>
      <xdr:row>9</xdr:row>
      <xdr:rowOff>67235</xdr:rowOff>
    </xdr:to>
    <xdr:sp macro="" textlink="">
      <xdr:nvSpPr>
        <xdr:cNvPr id="6" name="正方形/長方形 5"/>
        <xdr:cNvSpPr/>
      </xdr:nvSpPr>
      <xdr:spPr>
        <a:xfrm>
          <a:off x="6432177" y="2263588"/>
          <a:ext cx="705970" cy="47064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44823</xdr:colOff>
      <xdr:row>9</xdr:row>
      <xdr:rowOff>324970</xdr:rowOff>
    </xdr:from>
    <xdr:to>
      <xdr:col>4</xdr:col>
      <xdr:colOff>862851</xdr:colOff>
      <xdr:row>12</xdr:row>
      <xdr:rowOff>67235</xdr:rowOff>
    </xdr:to>
    <xdr:sp macro="" textlink="">
      <xdr:nvSpPr>
        <xdr:cNvPr id="7" name="四角形吹き出し 6"/>
        <xdr:cNvSpPr/>
      </xdr:nvSpPr>
      <xdr:spPr>
        <a:xfrm>
          <a:off x="4728882" y="2991970"/>
          <a:ext cx="2465293" cy="560294"/>
        </a:xfrm>
        <a:prstGeom prst="wedgeRectCallout">
          <a:avLst>
            <a:gd name="adj1" fmla="val 34472"/>
            <a:gd name="adj2" fmla="val -9350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ＭＳ ゴシック" panose="020B0609070205080204" pitchFamily="49" charset="-128"/>
              <a:ea typeface="ＭＳ ゴシック" panose="020B0609070205080204" pitchFamily="49" charset="-128"/>
            </a:rPr>
            <a:t>・入力値を基に自動で判定します。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9"/>
  <sheetViews>
    <sheetView tabSelected="1" view="pageBreakPreview" zoomScaleNormal="85" zoomScaleSheetLayoutView="100" workbookViewId="0">
      <selection activeCell="F5" sqref="F5"/>
    </sheetView>
  </sheetViews>
  <sheetFormatPr defaultRowHeight="18.75" x14ac:dyDescent="0.4"/>
  <cols>
    <col min="1" max="1" width="2.125" style="3" customWidth="1"/>
    <col min="2" max="2" width="34.625" style="4" customWidth="1"/>
    <col min="3" max="3" width="24.875" style="4" customWidth="1"/>
    <col min="4" max="4" width="21.625" style="3" bestFit="1" customWidth="1"/>
    <col min="5" max="5" width="14.125" style="3" customWidth="1"/>
    <col min="6" max="6" width="85.25" style="3" customWidth="1"/>
    <col min="7" max="7" width="9" style="3"/>
    <col min="8" max="8" width="0" style="3" hidden="1" customWidth="1"/>
    <col min="9" max="16384" width="9" style="3"/>
  </cols>
  <sheetData>
    <row r="1" spans="1:8" ht="21.75" thickBot="1" x14ac:dyDescent="0.45">
      <c r="A1" s="7" t="s">
        <v>30</v>
      </c>
      <c r="B1" s="7"/>
      <c r="C1" s="7"/>
      <c r="D1" s="12" t="s">
        <v>52</v>
      </c>
      <c r="E1" s="44" t="str">
        <f>IF(H29&gt;=1,"NG","OK")</f>
        <v>OK</v>
      </c>
      <c r="F1" s="7"/>
    </row>
    <row r="2" spans="1:8" s="4" customFormat="1" ht="14.25" thickBot="1" x14ac:dyDescent="0.45">
      <c r="A2" s="6"/>
      <c r="B2" s="6"/>
      <c r="C2" s="6"/>
      <c r="D2" s="6"/>
      <c r="E2" s="6"/>
      <c r="F2" s="5" t="s">
        <v>51</v>
      </c>
    </row>
    <row r="3" spans="1:8" customFormat="1" ht="41.25" thickBot="1" x14ac:dyDescent="0.45">
      <c r="A3" s="3"/>
      <c r="B3" s="2" t="s">
        <v>34</v>
      </c>
      <c r="C3" s="13" t="s">
        <v>0</v>
      </c>
      <c r="D3" s="29" t="s">
        <v>35</v>
      </c>
      <c r="E3" s="30" t="s">
        <v>36</v>
      </c>
      <c r="F3" s="26" t="s">
        <v>31</v>
      </c>
      <c r="H3" s="2" t="s">
        <v>52</v>
      </c>
    </row>
    <row r="4" spans="1:8" customFormat="1" ht="19.5" thickTop="1" x14ac:dyDescent="0.4">
      <c r="A4" s="3"/>
      <c r="B4" s="1" t="s">
        <v>1</v>
      </c>
      <c r="C4" s="14">
        <v>0.46</v>
      </c>
      <c r="D4" s="31"/>
      <c r="E4" s="32" t="str">
        <f>IF(D4="","",IF(D4&lt;=C4,"OK","NG"))</f>
        <v/>
      </c>
      <c r="F4" s="27" t="s">
        <v>32</v>
      </c>
      <c r="H4" s="8">
        <f>IF(E4="NG",1,0)</f>
        <v>0</v>
      </c>
    </row>
    <row r="5" spans="1:8" customFormat="1" x14ac:dyDescent="0.4">
      <c r="A5" s="3"/>
      <c r="B5" s="1" t="s">
        <v>2</v>
      </c>
      <c r="C5" s="15" t="s">
        <v>38</v>
      </c>
      <c r="D5" s="33"/>
      <c r="E5" s="32" t="str">
        <f>IF(D5="","",IF(D5="有","OK","NG"))</f>
        <v/>
      </c>
      <c r="F5" s="27" t="s">
        <v>6</v>
      </c>
      <c r="H5" s="8">
        <f t="shared" ref="H5:H28" si="0">IF(E5="NG",1,0)</f>
        <v>0</v>
      </c>
    </row>
    <row r="6" spans="1:8" customFormat="1" x14ac:dyDescent="0.4">
      <c r="A6" s="3"/>
      <c r="B6" s="52" t="s">
        <v>3</v>
      </c>
      <c r="C6" s="15" t="s">
        <v>38</v>
      </c>
      <c r="D6" s="33"/>
      <c r="E6" s="32" t="str">
        <f t="shared" ref="E6:E7" si="1">IF(D6="","",IF(D6="有","OK","NG"))</f>
        <v/>
      </c>
      <c r="F6" s="27" t="s">
        <v>4</v>
      </c>
      <c r="H6" s="8">
        <f t="shared" si="0"/>
        <v>0</v>
      </c>
    </row>
    <row r="7" spans="1:8" customFormat="1" x14ac:dyDescent="0.4">
      <c r="A7" s="3"/>
      <c r="B7" s="52"/>
      <c r="C7" s="15" t="s">
        <v>38</v>
      </c>
      <c r="D7" s="33"/>
      <c r="E7" s="32" t="str">
        <f t="shared" si="1"/>
        <v/>
      </c>
      <c r="F7" s="27" t="s">
        <v>5</v>
      </c>
      <c r="H7" s="8">
        <f t="shared" si="0"/>
        <v>0</v>
      </c>
    </row>
    <row r="8" spans="1:8" customFormat="1" x14ac:dyDescent="0.4">
      <c r="A8" s="3"/>
      <c r="B8" s="52"/>
      <c r="C8" s="15" t="s">
        <v>38</v>
      </c>
      <c r="D8" s="33"/>
      <c r="E8" s="32" t="str">
        <f>IF(D8="","",IF(D8="有","OK","NG"))</f>
        <v/>
      </c>
      <c r="F8" s="27" t="s">
        <v>7</v>
      </c>
      <c r="H8" s="8">
        <f t="shared" si="0"/>
        <v>0</v>
      </c>
    </row>
    <row r="9" spans="1:8" customFormat="1" ht="27" x14ac:dyDescent="0.4">
      <c r="A9" s="3"/>
      <c r="B9" s="1" t="s">
        <v>8</v>
      </c>
      <c r="C9" s="16">
        <v>2.5</v>
      </c>
      <c r="D9" s="34"/>
      <c r="E9" s="32" t="str">
        <f>IF(D9="","",IF(D9&lt;=C9,"OK","NG"))</f>
        <v/>
      </c>
      <c r="F9" s="28" t="s">
        <v>33</v>
      </c>
      <c r="H9" s="8">
        <f t="shared" si="0"/>
        <v>0</v>
      </c>
    </row>
    <row r="10" spans="1:8" customFormat="1" x14ac:dyDescent="0.4">
      <c r="A10" s="3"/>
      <c r="B10" s="1" t="s">
        <v>9</v>
      </c>
      <c r="C10" s="17">
        <v>2.7</v>
      </c>
      <c r="D10" s="35"/>
      <c r="E10" s="32" t="str">
        <f>IF(D10="","",IF(D10&gt;=C10,"OK","NG"))</f>
        <v/>
      </c>
      <c r="F10" s="28" t="s">
        <v>10</v>
      </c>
      <c r="H10" s="8">
        <f t="shared" si="0"/>
        <v>0</v>
      </c>
    </row>
    <row r="11" spans="1:8" customFormat="1" x14ac:dyDescent="0.4">
      <c r="A11" s="3"/>
      <c r="B11" s="52" t="s">
        <v>15</v>
      </c>
      <c r="C11" s="18">
        <v>0.94</v>
      </c>
      <c r="D11" s="36"/>
      <c r="E11" s="32" t="str">
        <f t="shared" ref="E11:E15" si="2">IF(D11="","",IF(D11&gt;=C11,"OK","NG"))</f>
        <v/>
      </c>
      <c r="F11" s="27" t="s">
        <v>16</v>
      </c>
      <c r="H11" s="8">
        <f t="shared" si="0"/>
        <v>0</v>
      </c>
    </row>
    <row r="12" spans="1:8" customFormat="1" x14ac:dyDescent="0.4">
      <c r="A12" s="3"/>
      <c r="B12" s="52"/>
      <c r="C12" s="19">
        <v>0.83699999999999997</v>
      </c>
      <c r="D12" s="36"/>
      <c r="E12" s="32" t="str">
        <f t="shared" si="2"/>
        <v/>
      </c>
      <c r="F12" s="27" t="s">
        <v>17</v>
      </c>
      <c r="H12" s="8">
        <f t="shared" si="0"/>
        <v>0</v>
      </c>
    </row>
    <row r="13" spans="1:8" customFormat="1" x14ac:dyDescent="0.4">
      <c r="A13" s="3"/>
      <c r="B13" s="52" t="s">
        <v>11</v>
      </c>
      <c r="C13" s="18">
        <v>0.94</v>
      </c>
      <c r="D13" s="36"/>
      <c r="E13" s="32" t="str">
        <f t="shared" si="2"/>
        <v/>
      </c>
      <c r="F13" s="27" t="s">
        <v>12</v>
      </c>
      <c r="H13" s="8">
        <f t="shared" si="0"/>
        <v>0</v>
      </c>
    </row>
    <row r="14" spans="1:8" customFormat="1" x14ac:dyDescent="0.4">
      <c r="A14" s="3"/>
      <c r="B14" s="52"/>
      <c r="C14" s="19">
        <v>0.81299999999999994</v>
      </c>
      <c r="D14" s="36"/>
      <c r="E14" s="32" t="str">
        <f t="shared" si="2"/>
        <v/>
      </c>
      <c r="F14" s="27" t="s">
        <v>13</v>
      </c>
      <c r="H14" s="8">
        <f t="shared" si="0"/>
        <v>0</v>
      </c>
    </row>
    <row r="15" spans="1:8" customFormat="1" x14ac:dyDescent="0.4">
      <c r="A15" s="3"/>
      <c r="B15" s="52"/>
      <c r="C15" s="20">
        <v>0.746</v>
      </c>
      <c r="D15" s="36"/>
      <c r="E15" s="32" t="str">
        <f t="shared" si="2"/>
        <v/>
      </c>
      <c r="F15" s="27" t="s">
        <v>14</v>
      </c>
      <c r="H15" s="8">
        <f t="shared" si="0"/>
        <v>0</v>
      </c>
    </row>
    <row r="16" spans="1:8" customFormat="1" ht="34.5" customHeight="1" x14ac:dyDescent="0.4">
      <c r="A16" s="3"/>
      <c r="B16" s="1" t="s">
        <v>18</v>
      </c>
      <c r="C16" s="21">
        <v>1.02</v>
      </c>
      <c r="D16" s="36"/>
      <c r="E16" s="32" t="str">
        <f>IF(D16="","",IF(D16&gt;=C16,"OK","NG"))</f>
        <v/>
      </c>
      <c r="F16" s="28" t="s">
        <v>19</v>
      </c>
      <c r="H16" s="8">
        <f t="shared" si="0"/>
        <v>0</v>
      </c>
    </row>
    <row r="17" spans="1:8" customFormat="1" x14ac:dyDescent="0.4">
      <c r="A17" s="3"/>
      <c r="B17" s="1" t="s">
        <v>20</v>
      </c>
      <c r="C17" s="15" t="s">
        <v>37</v>
      </c>
      <c r="D17" s="33"/>
      <c r="E17" s="32" t="str">
        <f>IF(D17="","",IF(D17="有","OK","NG"))</f>
        <v/>
      </c>
      <c r="F17" s="27" t="s">
        <v>21</v>
      </c>
      <c r="H17" s="8">
        <f t="shared" si="0"/>
        <v>0</v>
      </c>
    </row>
    <row r="18" spans="1:8" customFormat="1" x14ac:dyDescent="0.4">
      <c r="A18" s="3"/>
      <c r="B18" s="1" t="s">
        <v>23</v>
      </c>
      <c r="C18" s="22" t="s">
        <v>45</v>
      </c>
      <c r="D18" s="33"/>
      <c r="E18" s="32" t="str">
        <f t="shared" ref="E18" si="3">IF(D18="","",IF(D18="有","OK","NG"))</f>
        <v/>
      </c>
      <c r="F18" s="28" t="s">
        <v>22</v>
      </c>
      <c r="H18" s="8">
        <f t="shared" si="0"/>
        <v>0</v>
      </c>
    </row>
    <row r="19" spans="1:8" customFormat="1" ht="27" x14ac:dyDescent="0.4">
      <c r="A19" s="3"/>
      <c r="B19" s="1" t="s">
        <v>24</v>
      </c>
      <c r="C19" s="23">
        <v>6.5</v>
      </c>
      <c r="D19" s="37"/>
      <c r="E19" s="32" t="str">
        <f>IF(D19="","",IF(D19&lt;=C19,"OK","NG"))</f>
        <v/>
      </c>
      <c r="F19" s="28" t="s">
        <v>54</v>
      </c>
      <c r="H19" s="8">
        <f t="shared" si="0"/>
        <v>0</v>
      </c>
    </row>
    <row r="20" spans="1:8" customFormat="1" ht="45" customHeight="1" x14ac:dyDescent="0.4">
      <c r="A20" s="3"/>
      <c r="B20" s="46" t="s">
        <v>26</v>
      </c>
      <c r="C20" s="22" t="s">
        <v>50</v>
      </c>
      <c r="D20" s="33"/>
      <c r="E20" s="32" t="str">
        <f>IF(D20="","",IF(D20="〇","OK","NG"))</f>
        <v/>
      </c>
      <c r="F20" s="49" t="s">
        <v>29</v>
      </c>
      <c r="H20" s="8">
        <f t="shared" si="0"/>
        <v>0</v>
      </c>
    </row>
    <row r="21" spans="1:8" customFormat="1" ht="27.75" customHeight="1" x14ac:dyDescent="0.4">
      <c r="A21" s="3"/>
      <c r="B21" s="47"/>
      <c r="C21" s="24">
        <v>10</v>
      </c>
      <c r="D21" s="38"/>
      <c r="E21" s="32" t="str">
        <f>IF(D21="","",IF(D21&lt;C21,"OK","NG"))</f>
        <v/>
      </c>
      <c r="F21" s="50"/>
      <c r="H21" s="8">
        <f t="shared" si="0"/>
        <v>0</v>
      </c>
    </row>
    <row r="22" spans="1:8" customFormat="1" ht="27.75" customHeight="1" x14ac:dyDescent="0.4">
      <c r="A22" s="3"/>
      <c r="B22" s="47"/>
      <c r="C22" s="22" t="s">
        <v>46</v>
      </c>
      <c r="D22" s="33"/>
      <c r="E22" s="32" t="str">
        <f t="shared" ref="E22:E23" si="4">IF(D22="","",IF(D22="有","OK","NG"))</f>
        <v/>
      </c>
      <c r="F22" s="50"/>
      <c r="H22" s="8">
        <f t="shared" si="0"/>
        <v>0</v>
      </c>
    </row>
    <row r="23" spans="1:8" customFormat="1" ht="27.75" customHeight="1" x14ac:dyDescent="0.4">
      <c r="A23" s="3"/>
      <c r="B23" s="47"/>
      <c r="C23" s="22" t="s">
        <v>48</v>
      </c>
      <c r="D23" s="33"/>
      <c r="E23" s="32" t="str">
        <f t="shared" si="4"/>
        <v/>
      </c>
      <c r="F23" s="50"/>
      <c r="H23" s="8">
        <f t="shared" si="0"/>
        <v>0</v>
      </c>
    </row>
    <row r="24" spans="1:8" customFormat="1" ht="27.75" customHeight="1" x14ac:dyDescent="0.4">
      <c r="A24" s="3"/>
      <c r="B24" s="48"/>
      <c r="C24" s="22" t="s">
        <v>47</v>
      </c>
      <c r="D24" s="33"/>
      <c r="E24" s="32" t="str">
        <f>IF(D24="","",IF(D24="〇","OK","NG"))</f>
        <v/>
      </c>
      <c r="F24" s="51"/>
      <c r="H24" s="8">
        <f t="shared" si="0"/>
        <v>0</v>
      </c>
    </row>
    <row r="25" spans="1:8" customFormat="1" ht="54" x14ac:dyDescent="0.4">
      <c r="A25" s="3"/>
      <c r="B25" s="46" t="s">
        <v>27</v>
      </c>
      <c r="C25" s="22" t="s">
        <v>49</v>
      </c>
      <c r="D25" s="33"/>
      <c r="E25" s="32" t="str">
        <f>IF(D25="","",IF(D25="〇","OK","NG"))</f>
        <v/>
      </c>
      <c r="F25" s="49" t="s">
        <v>28</v>
      </c>
      <c r="H25" s="8">
        <f t="shared" si="0"/>
        <v>0</v>
      </c>
    </row>
    <row r="26" spans="1:8" ht="36" customHeight="1" x14ac:dyDescent="0.4">
      <c r="B26" s="47"/>
      <c r="C26" s="25">
        <v>17.760000000000002</v>
      </c>
      <c r="D26" s="39"/>
      <c r="E26" s="32" t="str">
        <f t="shared" ref="E26" si="5">IF(D26="","",IF(D26&lt;=C26,"OK","NG"))</f>
        <v/>
      </c>
      <c r="F26" s="50"/>
      <c r="H26" s="8">
        <f t="shared" si="0"/>
        <v>0</v>
      </c>
    </row>
    <row r="27" spans="1:8" ht="36" customHeight="1" x14ac:dyDescent="0.4">
      <c r="B27" s="47"/>
      <c r="C27" s="22" t="s">
        <v>48</v>
      </c>
      <c r="D27" s="33"/>
      <c r="E27" s="32" t="str">
        <f>IF(D27="","",IF(D27="有","OK","NG"))</f>
        <v/>
      </c>
      <c r="F27" s="50"/>
      <c r="H27" s="8">
        <f t="shared" si="0"/>
        <v>0</v>
      </c>
    </row>
    <row r="28" spans="1:8" ht="36" customHeight="1" thickBot="1" x14ac:dyDescent="0.45">
      <c r="B28" s="48"/>
      <c r="C28" s="22" t="s">
        <v>47</v>
      </c>
      <c r="D28" s="40"/>
      <c r="E28" s="41" t="str">
        <f>IF(D28="","",IF(D28="〇","OK","NG"))</f>
        <v/>
      </c>
      <c r="F28" s="51"/>
      <c r="H28" s="42">
        <f t="shared" si="0"/>
        <v>0</v>
      </c>
    </row>
    <row r="29" spans="1:8" ht="21.75" thickBot="1" x14ac:dyDescent="0.45">
      <c r="B29" s="45" t="s">
        <v>53</v>
      </c>
      <c r="H29" s="43">
        <f>SUM(H4:H28)</f>
        <v>0</v>
      </c>
    </row>
  </sheetData>
  <mergeCells count="7">
    <mergeCell ref="B25:B28"/>
    <mergeCell ref="F25:F28"/>
    <mergeCell ref="B20:B24"/>
    <mergeCell ref="F20:F24"/>
    <mergeCell ref="B6:B8"/>
    <mergeCell ref="B11:B12"/>
    <mergeCell ref="B13:B15"/>
  </mergeCells>
  <phoneticPr fontId="1"/>
  <pageMargins left="0.7" right="0.7" top="0.75" bottom="0.75" header="0.3" footer="0.3"/>
  <pageSetup paperSize="9" scale="6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データシート!$B$3:$B$4</xm:f>
          </x14:formula1>
          <xm:sqref>D5:D8 D17:D18 D22:D23 D27</xm:sqref>
        </x14:dataValidation>
        <x14:dataValidation type="list" allowBlank="1" showInputMessage="1" showErrorMessage="1">
          <x14:formula1>
            <xm:f>データシート!$C$3:$C$4</xm:f>
          </x14:formula1>
          <xm:sqref>D20 D24:D25 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H29"/>
  <sheetViews>
    <sheetView view="pageBreakPreview" zoomScale="85" zoomScaleNormal="85" zoomScaleSheetLayoutView="85" workbookViewId="0">
      <selection activeCell="F15" sqref="F15"/>
    </sheetView>
  </sheetViews>
  <sheetFormatPr defaultRowHeight="18.75" x14ac:dyDescent="0.4"/>
  <cols>
    <col min="1" max="1" width="2.125" style="3" customWidth="1"/>
    <col min="2" max="2" width="34.625" style="4" customWidth="1"/>
    <col min="3" max="3" width="24.875" style="4" customWidth="1"/>
    <col min="4" max="4" width="21.625" style="3" bestFit="1" customWidth="1"/>
    <col min="5" max="5" width="12.375" style="3" customWidth="1"/>
    <col min="6" max="6" width="77.25" style="3" customWidth="1"/>
    <col min="7" max="7" width="9" style="3"/>
    <col min="8" max="8" width="0" style="3" hidden="1" customWidth="1"/>
    <col min="9" max="16384" width="9" style="3"/>
  </cols>
  <sheetData>
    <row r="1" spans="1:8" ht="21.75" thickBot="1" x14ac:dyDescent="0.45">
      <c r="A1" s="7" t="s">
        <v>30</v>
      </c>
      <c r="B1" s="7"/>
      <c r="C1" s="7"/>
      <c r="D1" s="12" t="s">
        <v>52</v>
      </c>
      <c r="E1" s="44" t="str">
        <f>IF(H29&gt;=1,"NG","OK")</f>
        <v>OK</v>
      </c>
      <c r="F1" s="7"/>
    </row>
    <row r="2" spans="1:8" s="4" customFormat="1" ht="25.5" customHeight="1" thickBot="1" x14ac:dyDescent="0.45">
      <c r="A2" s="6"/>
      <c r="B2" s="6"/>
      <c r="C2" s="6"/>
      <c r="D2" s="6"/>
      <c r="E2" s="6"/>
      <c r="F2" s="5" t="s">
        <v>51</v>
      </c>
    </row>
    <row r="3" spans="1:8" customFormat="1" ht="41.25" thickBot="1" x14ac:dyDescent="0.45">
      <c r="A3" s="3"/>
      <c r="B3" s="2" t="s">
        <v>34</v>
      </c>
      <c r="C3" s="13" t="s">
        <v>0</v>
      </c>
      <c r="D3" s="29" t="s">
        <v>35</v>
      </c>
      <c r="E3" s="30" t="s">
        <v>36</v>
      </c>
      <c r="F3" s="26" t="s">
        <v>31</v>
      </c>
      <c r="H3" s="2" t="s">
        <v>52</v>
      </c>
    </row>
    <row r="4" spans="1:8" customFormat="1" ht="19.5" thickTop="1" x14ac:dyDescent="0.4">
      <c r="A4" s="3"/>
      <c r="B4" s="1" t="s">
        <v>1</v>
      </c>
      <c r="C4" s="14">
        <v>0.46</v>
      </c>
      <c r="D4" s="31"/>
      <c r="E4" s="32" t="str">
        <f>IF(D4="","",IF(D4&lt;=C4,"OK","NG"))</f>
        <v/>
      </c>
      <c r="F4" s="27" t="s">
        <v>32</v>
      </c>
      <c r="H4" s="8">
        <f>IF(E4="NG",1,0)</f>
        <v>0</v>
      </c>
    </row>
    <row r="5" spans="1:8" customFormat="1" x14ac:dyDescent="0.4">
      <c r="A5" s="3"/>
      <c r="B5" s="1" t="s">
        <v>2</v>
      </c>
      <c r="C5" s="15" t="s">
        <v>38</v>
      </c>
      <c r="D5" s="33"/>
      <c r="E5" s="32" t="str">
        <f>IF(D5="","",IF(D5="有","OK","NG"))</f>
        <v/>
      </c>
      <c r="F5" s="27" t="s">
        <v>6</v>
      </c>
      <c r="H5" s="8">
        <f t="shared" ref="H5:H28" si="0">IF(E5="NG",1,0)</f>
        <v>0</v>
      </c>
    </row>
    <row r="6" spans="1:8" customFormat="1" x14ac:dyDescent="0.4">
      <c r="A6" s="3"/>
      <c r="B6" s="52" t="s">
        <v>3</v>
      </c>
      <c r="C6" s="15" t="s">
        <v>38</v>
      </c>
      <c r="D6" s="33"/>
      <c r="E6" s="32" t="str">
        <f t="shared" ref="E6:E7" si="1">IF(D6="","",IF(D6="有","OK","NG"))</f>
        <v/>
      </c>
      <c r="F6" s="27" t="s">
        <v>4</v>
      </c>
      <c r="H6" s="8">
        <f t="shared" si="0"/>
        <v>0</v>
      </c>
    </row>
    <row r="7" spans="1:8" customFormat="1" x14ac:dyDescent="0.4">
      <c r="A7" s="3"/>
      <c r="B7" s="52"/>
      <c r="C7" s="15" t="s">
        <v>38</v>
      </c>
      <c r="D7" s="33"/>
      <c r="E7" s="32" t="str">
        <f t="shared" si="1"/>
        <v/>
      </c>
      <c r="F7" s="27" t="s">
        <v>5</v>
      </c>
      <c r="H7" s="8">
        <f t="shared" si="0"/>
        <v>0</v>
      </c>
    </row>
    <row r="8" spans="1:8" customFormat="1" x14ac:dyDescent="0.4">
      <c r="A8" s="3"/>
      <c r="B8" s="52"/>
      <c r="C8" s="15" t="s">
        <v>38</v>
      </c>
      <c r="D8" s="33"/>
      <c r="E8" s="32" t="str">
        <f>IF(D8="","",IF(D8="有","OK","NG"))</f>
        <v/>
      </c>
      <c r="F8" s="27" t="s">
        <v>7</v>
      </c>
      <c r="H8" s="8">
        <f t="shared" si="0"/>
        <v>0</v>
      </c>
    </row>
    <row r="9" spans="1:8" customFormat="1" ht="27" x14ac:dyDescent="0.4">
      <c r="A9" s="3"/>
      <c r="B9" s="1" t="s">
        <v>8</v>
      </c>
      <c r="C9" s="16">
        <v>2.5</v>
      </c>
      <c r="D9" s="34">
        <v>2.5</v>
      </c>
      <c r="E9" s="32" t="str">
        <f>IF(D9="","",IF(D9&lt;=C9,"OK","NG"))</f>
        <v>OK</v>
      </c>
      <c r="F9" s="28" t="s">
        <v>33</v>
      </c>
      <c r="H9" s="8">
        <f t="shared" si="0"/>
        <v>0</v>
      </c>
    </row>
    <row r="10" spans="1:8" customFormat="1" ht="27" x14ac:dyDescent="0.4">
      <c r="A10" s="3"/>
      <c r="B10" s="1" t="s">
        <v>9</v>
      </c>
      <c r="C10" s="17">
        <v>2.7</v>
      </c>
      <c r="D10" s="35"/>
      <c r="E10" s="32" t="str">
        <f>IF(D10="","",IF(D10&gt;=C10,"OK","NG"))</f>
        <v/>
      </c>
      <c r="F10" s="28" t="s">
        <v>10</v>
      </c>
      <c r="H10" s="8">
        <f t="shared" si="0"/>
        <v>0</v>
      </c>
    </row>
    <row r="11" spans="1:8" customFormat="1" x14ac:dyDescent="0.4">
      <c r="A11" s="3"/>
      <c r="B11" s="52" t="s">
        <v>15</v>
      </c>
      <c r="C11" s="18">
        <v>0.94</v>
      </c>
      <c r="D11" s="36"/>
      <c r="E11" s="32" t="str">
        <f t="shared" ref="E11:E15" si="2">IF(D11="","",IF(D11&gt;=C11,"OK","NG"))</f>
        <v/>
      </c>
      <c r="F11" s="27" t="s">
        <v>16</v>
      </c>
      <c r="H11" s="8">
        <f t="shared" si="0"/>
        <v>0</v>
      </c>
    </row>
    <row r="12" spans="1:8" customFormat="1" x14ac:dyDescent="0.4">
      <c r="A12" s="3"/>
      <c r="B12" s="52"/>
      <c r="C12" s="19">
        <v>0.83699999999999997</v>
      </c>
      <c r="D12" s="36"/>
      <c r="E12" s="32" t="str">
        <f t="shared" si="2"/>
        <v/>
      </c>
      <c r="F12" s="27" t="s">
        <v>17</v>
      </c>
      <c r="H12" s="8">
        <f t="shared" si="0"/>
        <v>0</v>
      </c>
    </row>
    <row r="13" spans="1:8" customFormat="1" x14ac:dyDescent="0.4">
      <c r="A13" s="3"/>
      <c r="B13" s="52" t="s">
        <v>11</v>
      </c>
      <c r="C13" s="18">
        <v>0.94</v>
      </c>
      <c r="D13" s="36"/>
      <c r="E13" s="32" t="str">
        <f t="shared" si="2"/>
        <v/>
      </c>
      <c r="F13" s="27" t="s">
        <v>12</v>
      </c>
      <c r="H13" s="8">
        <f t="shared" si="0"/>
        <v>0</v>
      </c>
    </row>
    <row r="14" spans="1:8" customFormat="1" x14ac:dyDescent="0.4">
      <c r="A14" s="3"/>
      <c r="B14" s="52"/>
      <c r="C14" s="19">
        <v>0.81299999999999994</v>
      </c>
      <c r="D14" s="36"/>
      <c r="E14" s="32" t="str">
        <f t="shared" si="2"/>
        <v/>
      </c>
      <c r="F14" s="27" t="s">
        <v>13</v>
      </c>
      <c r="H14" s="8">
        <f t="shared" si="0"/>
        <v>0</v>
      </c>
    </row>
    <row r="15" spans="1:8" customFormat="1" x14ac:dyDescent="0.4">
      <c r="A15" s="3"/>
      <c r="B15" s="52"/>
      <c r="C15" s="20">
        <v>0.746</v>
      </c>
      <c r="D15" s="36"/>
      <c r="E15" s="32" t="str">
        <f t="shared" si="2"/>
        <v/>
      </c>
      <c r="F15" s="27" t="s">
        <v>14</v>
      </c>
      <c r="H15" s="8">
        <f t="shared" si="0"/>
        <v>0</v>
      </c>
    </row>
    <row r="16" spans="1:8" customFormat="1" ht="34.5" customHeight="1" x14ac:dyDescent="0.4">
      <c r="A16" s="3"/>
      <c r="B16" s="1" t="s">
        <v>18</v>
      </c>
      <c r="C16" s="21">
        <v>1.02</v>
      </c>
      <c r="D16" s="36"/>
      <c r="E16" s="32" t="str">
        <f>IF(D16="","",IF(D16&gt;=C16,"OK","NG"))</f>
        <v/>
      </c>
      <c r="F16" s="28" t="s">
        <v>19</v>
      </c>
      <c r="H16" s="8">
        <f t="shared" si="0"/>
        <v>0</v>
      </c>
    </row>
    <row r="17" spans="1:8" customFormat="1" x14ac:dyDescent="0.4">
      <c r="A17" s="3"/>
      <c r="B17" s="1" t="s">
        <v>20</v>
      </c>
      <c r="C17" s="15" t="s">
        <v>37</v>
      </c>
      <c r="D17" s="33" t="s">
        <v>39</v>
      </c>
      <c r="E17" s="32" t="str">
        <f>IF(D17="","",IF(D17="有","OK","NG"))</f>
        <v>OK</v>
      </c>
      <c r="F17" s="27" t="s">
        <v>21</v>
      </c>
      <c r="H17" s="8">
        <f t="shared" si="0"/>
        <v>0</v>
      </c>
    </row>
    <row r="18" spans="1:8" customFormat="1" x14ac:dyDescent="0.4">
      <c r="A18" s="3"/>
      <c r="B18" s="1" t="s">
        <v>23</v>
      </c>
      <c r="C18" s="22" t="s">
        <v>45</v>
      </c>
      <c r="D18" s="33"/>
      <c r="E18" s="32" t="str">
        <f t="shared" ref="E18" si="3">IF(D18="","",IF(D18="有","OK","NG"))</f>
        <v/>
      </c>
      <c r="F18" s="28" t="s">
        <v>22</v>
      </c>
      <c r="H18" s="8">
        <f t="shared" si="0"/>
        <v>0</v>
      </c>
    </row>
    <row r="19" spans="1:8" customFormat="1" ht="27" x14ac:dyDescent="0.4">
      <c r="A19" s="3"/>
      <c r="B19" s="1" t="s">
        <v>24</v>
      </c>
      <c r="C19" s="23">
        <v>6.5</v>
      </c>
      <c r="D19" s="37"/>
      <c r="E19" s="32" t="str">
        <f>IF(D19="","",IF(D19&lt;=C19,"OK","NG"))</f>
        <v/>
      </c>
      <c r="F19" s="28" t="s">
        <v>25</v>
      </c>
      <c r="H19" s="8">
        <f t="shared" si="0"/>
        <v>0</v>
      </c>
    </row>
    <row r="20" spans="1:8" customFormat="1" ht="45" customHeight="1" x14ac:dyDescent="0.4">
      <c r="A20" s="3"/>
      <c r="B20" s="46" t="s">
        <v>26</v>
      </c>
      <c r="C20" s="22" t="s">
        <v>50</v>
      </c>
      <c r="D20" s="33"/>
      <c r="E20" s="32" t="str">
        <f>IF(D20="","",IF(D20="〇","OK","NG"))</f>
        <v/>
      </c>
      <c r="F20" s="49" t="s">
        <v>29</v>
      </c>
      <c r="H20" s="8">
        <f t="shared" si="0"/>
        <v>0</v>
      </c>
    </row>
    <row r="21" spans="1:8" customFormat="1" ht="27.75" customHeight="1" x14ac:dyDescent="0.4">
      <c r="A21" s="3"/>
      <c r="B21" s="47"/>
      <c r="C21" s="24">
        <v>10</v>
      </c>
      <c r="D21" s="38"/>
      <c r="E21" s="32" t="str">
        <f>IF(D21="","",IF(D21&lt;C21,"OK","NG"))</f>
        <v/>
      </c>
      <c r="F21" s="50"/>
      <c r="H21" s="8">
        <f t="shared" si="0"/>
        <v>0</v>
      </c>
    </row>
    <row r="22" spans="1:8" customFormat="1" ht="27.75" customHeight="1" x14ac:dyDescent="0.4">
      <c r="A22" s="3"/>
      <c r="B22" s="47"/>
      <c r="C22" s="22" t="s">
        <v>46</v>
      </c>
      <c r="D22" s="33"/>
      <c r="E22" s="32" t="str">
        <f t="shared" ref="E22:E23" si="4">IF(D22="","",IF(D22="有","OK","NG"))</f>
        <v/>
      </c>
      <c r="F22" s="50"/>
      <c r="H22" s="8">
        <f t="shared" si="0"/>
        <v>0</v>
      </c>
    </row>
    <row r="23" spans="1:8" customFormat="1" ht="27.75" customHeight="1" x14ac:dyDescent="0.4">
      <c r="A23" s="3"/>
      <c r="B23" s="47"/>
      <c r="C23" s="22" t="s">
        <v>48</v>
      </c>
      <c r="D23" s="33"/>
      <c r="E23" s="32" t="str">
        <f t="shared" si="4"/>
        <v/>
      </c>
      <c r="F23" s="50"/>
      <c r="H23" s="8">
        <f t="shared" si="0"/>
        <v>0</v>
      </c>
    </row>
    <row r="24" spans="1:8" customFormat="1" ht="27.75" customHeight="1" x14ac:dyDescent="0.4">
      <c r="A24" s="3"/>
      <c r="B24" s="48"/>
      <c r="C24" s="22" t="s">
        <v>47</v>
      </c>
      <c r="D24" s="33"/>
      <c r="E24" s="32" t="str">
        <f>IF(D24="","",IF(D24="〇","OK","NG"))</f>
        <v/>
      </c>
      <c r="F24" s="51"/>
      <c r="H24" s="8">
        <f t="shared" si="0"/>
        <v>0</v>
      </c>
    </row>
    <row r="25" spans="1:8" customFormat="1" ht="54" x14ac:dyDescent="0.4">
      <c r="A25" s="3"/>
      <c r="B25" s="46" t="s">
        <v>27</v>
      </c>
      <c r="C25" s="22" t="s">
        <v>49</v>
      </c>
      <c r="D25" s="33"/>
      <c r="E25" s="32" t="str">
        <f>IF(D25="","",IF(D25="〇","OK","NG"))</f>
        <v/>
      </c>
      <c r="F25" s="49" t="s">
        <v>28</v>
      </c>
      <c r="H25" s="8">
        <f t="shared" si="0"/>
        <v>0</v>
      </c>
    </row>
    <row r="26" spans="1:8" ht="36" customHeight="1" x14ac:dyDescent="0.4">
      <c r="B26" s="47"/>
      <c r="C26" s="25">
        <v>17.760000000000002</v>
      </c>
      <c r="D26" s="39"/>
      <c r="E26" s="32" t="str">
        <f t="shared" ref="E26" si="5">IF(D26="","",IF(D26&lt;=C26,"OK","NG"))</f>
        <v/>
      </c>
      <c r="F26" s="50"/>
      <c r="H26" s="8">
        <f t="shared" si="0"/>
        <v>0</v>
      </c>
    </row>
    <row r="27" spans="1:8" ht="36" customHeight="1" x14ac:dyDescent="0.4">
      <c r="B27" s="47"/>
      <c r="C27" s="22" t="s">
        <v>48</v>
      </c>
      <c r="D27" s="33"/>
      <c r="E27" s="32" t="str">
        <f>IF(D27="","",IF(D27="有","OK","NG"))</f>
        <v/>
      </c>
      <c r="F27" s="50"/>
      <c r="H27" s="8">
        <f t="shared" si="0"/>
        <v>0</v>
      </c>
    </row>
    <row r="28" spans="1:8" ht="36" customHeight="1" thickBot="1" x14ac:dyDescent="0.45">
      <c r="B28" s="48"/>
      <c r="C28" s="22" t="s">
        <v>47</v>
      </c>
      <c r="D28" s="40"/>
      <c r="E28" s="41" t="str">
        <f>IF(D28="","",IF(D28="〇","OK","NG"))</f>
        <v/>
      </c>
      <c r="F28" s="51"/>
      <c r="H28" s="42">
        <f t="shared" si="0"/>
        <v>0</v>
      </c>
    </row>
    <row r="29" spans="1:8" ht="19.5" thickBot="1" x14ac:dyDescent="0.45">
      <c r="H29" s="43">
        <f>SUM(H4:H28)</f>
        <v>0</v>
      </c>
    </row>
  </sheetData>
  <mergeCells count="7">
    <mergeCell ref="B25:B28"/>
    <mergeCell ref="F25:F28"/>
    <mergeCell ref="B6:B8"/>
    <mergeCell ref="B11:B12"/>
    <mergeCell ref="B13:B15"/>
    <mergeCell ref="B20:B24"/>
    <mergeCell ref="F20:F24"/>
  </mergeCells>
  <phoneticPr fontId="1"/>
  <pageMargins left="0.7" right="0.7" top="0.75" bottom="0.75" header="0.3" footer="0.3"/>
  <pageSetup paperSize="9" scale="66" orientation="landscape" r:id="rId1"/>
  <rowBreaks count="1" manualBreakCount="1">
    <brk id="28" max="5"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データシート!$C$3:$C$4</xm:f>
          </x14:formula1>
          <xm:sqref>D20 D24:D25 D28</xm:sqref>
        </x14:dataValidation>
        <x14:dataValidation type="list" allowBlank="1" showInputMessage="1" showErrorMessage="1">
          <x14:formula1>
            <xm:f>データシート!$B$3:$B$4</xm:f>
          </x14:formula1>
          <xm:sqref>D5:D8 D17:D18 D22:D23 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workbookViewId="0">
      <selection activeCell="G10" sqref="G10"/>
    </sheetView>
  </sheetViews>
  <sheetFormatPr defaultRowHeight="18.75" x14ac:dyDescent="0.4"/>
  <sheetData>
    <row r="2" spans="2:3" ht="19.5" thickBot="1" x14ac:dyDescent="0.45">
      <c r="B2" s="9" t="s">
        <v>43</v>
      </c>
      <c r="C2" s="9" t="s">
        <v>44</v>
      </c>
    </row>
    <row r="3" spans="2:3" ht="19.5" thickTop="1" x14ac:dyDescent="0.4">
      <c r="B3" s="10" t="s">
        <v>39</v>
      </c>
      <c r="C3" s="10" t="s">
        <v>41</v>
      </c>
    </row>
    <row r="4" spans="2:3" x14ac:dyDescent="0.4">
      <c r="B4" s="11" t="s">
        <v>40</v>
      </c>
      <c r="C4" s="11" t="s">
        <v>42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【入力用】判定シート</vt:lpstr>
      <vt:lpstr>【記入例】判定シート</vt:lpstr>
      <vt:lpstr>データシート</vt:lpstr>
      <vt:lpstr>【記入例】判定シート!Print_Area</vt:lpstr>
      <vt:lpstr>【入力用】判定シート!Print_Area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施設課　髙橋 駿輝</dc:creator>
  <cp:lastModifiedBy>施設課　髙橋 駿輝</cp:lastModifiedBy>
  <cp:lastPrinted>2026-01-15T01:39:10Z</cp:lastPrinted>
  <dcterms:created xsi:type="dcterms:W3CDTF">2025-12-03T07:45:20Z</dcterms:created>
  <dcterms:modified xsi:type="dcterms:W3CDTF">2026-02-12T02:24:30Z</dcterms:modified>
</cp:coreProperties>
</file>